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/>
  <mc:AlternateContent xmlns:mc="http://schemas.openxmlformats.org/markup-compatibility/2006">
    <mc:Choice Requires="x15">
      <x15ac:absPath xmlns:x15ac="http://schemas.microsoft.com/office/spreadsheetml/2010/11/ac" url="D:\0-for work\展翅上腾\01-产品开发\"/>
    </mc:Choice>
  </mc:AlternateContent>
  <xr:revisionPtr revIDLastSave="0" documentId="13_ncr:1_{786B2D65-F0E7-4B0B-AD0F-F99B83BF713E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Sheet1" sheetId="22" r:id="rId1"/>
  </sheets>
  <calcPr calcId="191029"/>
</workbook>
</file>

<file path=xl/calcChain.xml><?xml version="1.0" encoding="utf-8"?>
<calcChain xmlns="http://schemas.openxmlformats.org/spreadsheetml/2006/main">
  <c r="M7" i="22" l="1"/>
  <c r="M8" i="22"/>
  <c r="M9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3" i="22"/>
  <c r="M4" i="22"/>
  <c r="I4" i="22"/>
  <c r="D4" i="22"/>
  <c r="D3" i="22"/>
  <c r="M2" i="22"/>
  <c r="K4" i="22"/>
  <c r="L4" i="22" s="1"/>
  <c r="K5" i="22"/>
  <c r="L5" i="22" s="1"/>
  <c r="M5" i="22" s="1"/>
  <c r="K6" i="22"/>
  <c r="L6" i="22" s="1"/>
  <c r="K7" i="22"/>
  <c r="L7" i="22" s="1"/>
  <c r="N7" i="22" s="1"/>
  <c r="K8" i="22"/>
  <c r="L8" i="22" s="1"/>
  <c r="N8" i="22" s="1"/>
  <c r="K9" i="22"/>
  <c r="L9" i="22" s="1"/>
  <c r="K10" i="22"/>
  <c r="L10" i="22" s="1"/>
  <c r="N10" i="22" s="1"/>
  <c r="K11" i="22"/>
  <c r="L11" i="22" s="1"/>
  <c r="N11" i="22" s="1"/>
  <c r="K12" i="22"/>
  <c r="L12" i="22" s="1"/>
  <c r="N12" i="22" s="1"/>
  <c r="K13" i="22"/>
  <c r="L13" i="22" s="1"/>
  <c r="K14" i="22"/>
  <c r="L14" i="22" s="1"/>
  <c r="N14" i="22" s="1"/>
  <c r="K15" i="22"/>
  <c r="L15" i="22" s="1"/>
  <c r="N15" i="22" s="1"/>
  <c r="K16" i="22"/>
  <c r="L16" i="22" s="1"/>
  <c r="N16" i="22" s="1"/>
  <c r="K17" i="22"/>
  <c r="L17" i="22" s="1"/>
  <c r="K18" i="22"/>
  <c r="L18" i="22" s="1"/>
  <c r="N18" i="22" s="1"/>
  <c r="K19" i="22"/>
  <c r="L19" i="22" s="1"/>
  <c r="N19" i="22" s="1"/>
  <c r="K20" i="22"/>
  <c r="L20" i="22" s="1"/>
  <c r="N20" i="22" s="1"/>
  <c r="K21" i="22"/>
  <c r="L21" i="22" s="1"/>
  <c r="K3" i="22"/>
  <c r="L3" i="22" s="1"/>
  <c r="K2" i="22"/>
  <c r="L2" i="22" s="1"/>
  <c r="M6" i="22" l="1"/>
  <c r="N6" i="22" s="1"/>
  <c r="N21" i="22"/>
  <c r="N17" i="22"/>
  <c r="N13" i="22"/>
  <c r="N9" i="22"/>
  <c r="N5" i="22"/>
  <c r="N4" i="22"/>
  <c r="N3" i="22"/>
  <c r="N2" i="22"/>
</calcChain>
</file>

<file path=xl/sharedStrings.xml><?xml version="1.0" encoding="utf-8"?>
<sst xmlns="http://schemas.openxmlformats.org/spreadsheetml/2006/main" count="59" uniqueCount="39">
  <si>
    <t>产品图片</t>
  </si>
  <si>
    <t>亚马逊价格（USD)</t>
  </si>
  <si>
    <t>1688价格(RMB)</t>
  </si>
  <si>
    <t>扣除运费+佣金利润（USD)</t>
  </si>
  <si>
    <t>利润（RMB）</t>
  </si>
  <si>
    <t>毛利率</t>
  </si>
  <si>
    <t>亚马逊URL</t>
  </si>
  <si>
    <t>1688URL</t>
  </si>
  <si>
    <t>备注</t>
  </si>
  <si>
    <t>产品名称</t>
  </si>
  <si>
    <t>运费+佣金</t>
  </si>
  <si>
    <t>包装尺寸</t>
    <phoneticPr fontId="3" type="noConversion"/>
  </si>
  <si>
    <t>重量lb/个</t>
    <phoneticPr fontId="3" type="noConversion"/>
  </si>
  <si>
    <t>佣金比例</t>
    <phoneticPr fontId="3" type="noConversion"/>
  </si>
  <si>
    <t>汇率</t>
    <phoneticPr fontId="3" type="noConversion"/>
  </si>
  <si>
    <t>大</t>
  </si>
  <si>
    <t>尾程</t>
    <phoneticPr fontId="3" type="noConversion"/>
  </si>
  <si>
    <t>双面布粉器</t>
    <phoneticPr fontId="3" type="noConversion"/>
  </si>
  <si>
    <t>https://detail.1688.com/offer/626307006110.html?spm=a360q.8274423.0.0.49c84c9aI9zju2</t>
    <phoneticPr fontId="7" type="noConversion"/>
  </si>
  <si>
    <t>https://www.amazon.com/Distributor-MATOW-Portafilter-Adjustable-Professional/dp/B07ZT42HZF/ref=zg_bs_3242820011_6?_encoding=UTF8&amp;psc=1&amp;refRID=E46ANYBTC9HHXFF60H9C</t>
    <phoneticPr fontId="7" type="noConversion"/>
  </si>
  <si>
    <t>与手柄组合</t>
    <phoneticPr fontId="7" type="noConversion"/>
  </si>
  <si>
    <t>手冲咖啡整理架</t>
    <phoneticPr fontId="7" type="noConversion"/>
  </si>
  <si>
    <t>头程</t>
    <phoneticPr fontId="7" type="noConversion"/>
  </si>
  <si>
    <t>https://www.amazon.com/Organiser-Filtered-Premium-Station-Filters/dp/B08KYLD46P/ref=zg_bs_13217521_83?_encoding=UTF8&amp;refRID=282KBWXM2NXCN0FVVGM9&amp;th=1</t>
  </si>
  <si>
    <t>https://www.amazon.com/Blue-Horse-Chemex-Coffee-Matching/dp/B071DR44J2/ref=bmx_6?pd_rd_w=MaxJ9&amp;pf_rd_p=b56a886c-2bb4-4e74-b4cf-23d7a76693c8&amp;pf_rd_r=40FPB6N6984TH6NHENCD&amp;pd_rd_r=7bb3c780-034f-4127-9b83-ee2e39a454e4&amp;pd_rd_wg=Pntdk&amp;pd_rd_i=B071DR44J2&amp;psc=1</t>
  </si>
  <si>
    <t>https://detail.1688.com/offer/542665167355.html?spm=a26352.13672862.offerlist.54.5b7520a879Z0XO#</t>
  </si>
  <si>
    <r>
      <rPr>
        <b/>
        <sz val="11"/>
        <color rgb="FFFF0000"/>
        <rFont val="宋体"/>
        <family val="3"/>
        <charset val="134"/>
        <scheme val="minor"/>
      </rPr>
      <t>500个起订</t>
    </r>
    <r>
      <rPr>
        <sz val="11"/>
        <color theme="1"/>
        <rFont val="宋体"/>
        <family val="3"/>
        <charset val="134"/>
        <scheme val="minor"/>
      </rPr>
      <t>，可搭配两个垫子</t>
    </r>
    <phoneticPr fontId="7" type="noConversion"/>
  </si>
  <si>
    <t>https://detail.1688.com/offer/616720600036.html?spm=a2615.7691456.autotrace-offerGeneral.1.18e661707263s6</t>
  </si>
  <si>
    <t>软木鼠标垫</t>
    <phoneticPr fontId="7" type="noConversion"/>
  </si>
  <si>
    <t>https://www.amazon.com/dp/B08CY376B4/ref=sspa_dk_detail_2?psc=1&amp;pd_rd_i=B08CY376B4&amp;pd_rd_w=Ollza&amp;pf_rd_p=7771f1a2-d77a-4098-a19e-6d9a1e65f44d&amp;pd_rd_wg=JXYYP&amp;pf_rd_r=NWZ8KRT1C1NCB4YZDP1E&amp;pd_rd_r=751cdbbb-bafb-4f99-8a4e-56649e5f5a51&amp;spLa=ZW5jcnlwdGVkUXVhbGlmaWVyPUExR0pGTVpUN0JIREhaJmVuY3J5cHRlZElkPUEwOTEwMDIwMkVVQkgxODdaM0c3UiZlbmNyeXB0ZWRBZElkPUEwNzE3Mjk3MzBaWDU3TTJVNTdZMyZ3aWRnZXROYW1lPXNwX2RldGFpbCZhY3Rpb249Y2xpY2tSZWRpcmVjdCZkb05vdExvZ0NsaWNrPXRydWU=</t>
  </si>
  <si>
    <t>https://detail.1688.com/offer/643274953143.html?spm=a26352.13672862.offerlist.26.23d77d6a0PXgJ5</t>
  </si>
  <si>
    <t>两个装，尺寸多样，可和软木厂合作</t>
    <phoneticPr fontId="7" type="noConversion"/>
  </si>
  <si>
    <t>硅胶压粉垫</t>
    <phoneticPr fontId="7" type="noConversion"/>
  </si>
  <si>
    <t>和咖啡四件套组套装</t>
    <phoneticPr fontId="7" type="noConversion"/>
  </si>
  <si>
    <t>咖啡粉搅拌器</t>
    <phoneticPr fontId="7" type="noConversion"/>
  </si>
  <si>
    <t>https://www.amazon.com/Espresso-Silicone-Anti-Slip-Non-Slippery-BooTaa/dp/B07VT533C3/ref=pd_bxgy_img_2/147-0404619-5422829?_encoding=UTF8&amp;pd_rd_i=B07VT533C3&amp;pd_rd_r=5ebf0f65-0260-4321-b08e-050c7b81d990&amp;pd_rd_w=KjT3A&amp;pd_rd_wg=aqRfv&amp;pf_rd_p=fd3ebcd0-c1a2-44cf-aba2-bbf4810b3732&amp;pf_rd_r=7DDESC4177A95WXPCG05&amp;psc=1&amp;refRID=7DDESC4177A95WXPCG05</t>
  </si>
  <si>
    <t>https://detail.1688.com/offer/603100119246.html?spm=a2615.7691456.autotrace-offerGeneral.4.741b2e9cmDex3o</t>
  </si>
  <si>
    <t>https://www.amazon.com/dp/B08S3TBL2W/ref=sspa_dk_detail_2?psc=1&amp;pd_rd_i=B08S3TBL2Wp13NParams&amp;spLa=ZW5jcnlwdGVkUXVhbGlmaWVyPUExTTEwWUxNU1VPM1A4JmVuY3J5cHRlZElkPUEwMzI0MDE5M0k4RlVSSEJZNjhYWCZlbmNyeXB0ZWRBZElkPUEwMTU2MzgyMzhSSVZJWU1XWUU1WiZ3aWRnZXROYW1lPXNwX2RldGFpbDImYWN0aW9uPWNsaWNrUmVkaXJlY3QmZG9Ob3RMb2dDbGljaz10cnVl</t>
  </si>
  <si>
    <t>东莞盈科家居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</si>
</sst>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宋体"/>
      <charset val="134"/>
      <scheme val="minor"/>
    </font>
    <font>
      <b/>
      <sz val="12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u/>
      <sz val="11"/>
      <color theme="1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0" borderId="1" xfId="1" applyBorder="1" applyAlignment="1">
      <alignment vertical="center" wrapText="1"/>
    </xf>
    <xf numFmtId="0" fontId="6" fillId="0" borderId="1" xfId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>
      <alignment vertical="center"/>
    </xf>
  </cellXfs>
  <cellStyles count="2">
    <cellStyle name="常规" xfId="0" builtinId="0"/>
    <cellStyle name="超链接" xfId="1" builtinId="8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1428750</xdr:colOff>
      <xdr:row>1</xdr:row>
      <xdr:rowOff>1233203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9B3DB289-0F6D-4903-A959-F6485BDF1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23900"/>
          <a:ext cx="1428750" cy="1233203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2</xdr:row>
      <xdr:rowOff>13607</xdr:rowOff>
    </xdr:from>
    <xdr:to>
      <xdr:col>0</xdr:col>
      <xdr:colOff>1360714</xdr:colOff>
      <xdr:row>2</xdr:row>
      <xdr:rowOff>1243218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FF71377-544C-401A-BB43-E22292072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464" y="2013857"/>
          <a:ext cx="1238250" cy="1229611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231323</xdr:colOff>
      <xdr:row>3</xdr:row>
      <xdr:rowOff>40822</xdr:rowOff>
    </xdr:from>
    <xdr:to>
      <xdr:col>0</xdr:col>
      <xdr:colOff>1444767</xdr:colOff>
      <xdr:row>3</xdr:row>
      <xdr:rowOff>1249846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E2BD237E-94E3-4D8E-8C97-A10325C57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1323" y="3320143"/>
          <a:ext cx="1213444" cy="1209024"/>
        </a:xfrm>
        <a:prstGeom prst="rect">
          <a:avLst/>
        </a:prstGeom>
      </xdr:spPr>
    </xdr:pic>
    <xdr:clientData/>
  </xdr:twoCellAnchor>
  <xdr:twoCellAnchor editAs="oneCell">
    <xdr:from>
      <xdr:col>17</xdr:col>
      <xdr:colOff>176892</xdr:colOff>
      <xdr:row>4</xdr:row>
      <xdr:rowOff>40822</xdr:rowOff>
    </xdr:from>
    <xdr:to>
      <xdr:col>21</xdr:col>
      <xdr:colOff>102446</xdr:colOff>
      <xdr:row>4</xdr:row>
      <xdr:rowOff>1265464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46776F54-E7DD-4A9B-8BDB-E1D31FF64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715999" y="4599215"/>
          <a:ext cx="2646983" cy="1224642"/>
        </a:xfrm>
        <a:prstGeom prst="rect">
          <a:avLst/>
        </a:prstGeom>
      </xdr:spPr>
    </xdr:pic>
    <xdr:clientData/>
  </xdr:twoCellAnchor>
  <xdr:twoCellAnchor editAs="oneCell">
    <xdr:from>
      <xdr:col>17</xdr:col>
      <xdr:colOff>176893</xdr:colOff>
      <xdr:row>5</xdr:row>
      <xdr:rowOff>1</xdr:rowOff>
    </xdr:from>
    <xdr:to>
      <xdr:col>22</xdr:col>
      <xdr:colOff>304392</xdr:colOff>
      <xdr:row>5</xdr:row>
      <xdr:rowOff>1238251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4DA97E7-83D0-4B86-B589-0AF5308CC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716000" y="5837465"/>
          <a:ext cx="352928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4</xdr:row>
      <xdr:rowOff>13608</xdr:rowOff>
    </xdr:from>
    <xdr:to>
      <xdr:col>0</xdr:col>
      <xdr:colOff>1592036</xdr:colOff>
      <xdr:row>4</xdr:row>
      <xdr:rowOff>1204442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F07F5C41-6B6E-4F15-B499-4AD083907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643" y="4572001"/>
          <a:ext cx="1510393" cy="1190834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680358</xdr:colOff>
      <xdr:row>5</xdr:row>
      <xdr:rowOff>95250</xdr:rowOff>
    </xdr:from>
    <xdr:to>
      <xdr:col>0</xdr:col>
      <xdr:colOff>1224644</xdr:colOff>
      <xdr:row>5</xdr:row>
      <xdr:rowOff>1172041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425B79CB-1C23-4AC4-BC1B-05B23A4E5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0358" y="5932714"/>
          <a:ext cx="544286" cy="107679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21</xdr:col>
      <xdr:colOff>75758</xdr:colOff>
      <xdr:row>2</xdr:row>
      <xdr:rowOff>1265464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24ED1969-B231-4088-B9E3-C02817267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9821" y="2000250"/>
          <a:ext cx="1436473" cy="1265464"/>
        </a:xfrm>
        <a:prstGeom prst="rect">
          <a:avLst/>
        </a:prstGeom>
      </xdr:spPr>
    </xdr:pic>
    <xdr:clientData/>
  </xdr:twoCellAnchor>
  <xdr:twoCellAnchor editAs="oneCell">
    <xdr:from>
      <xdr:col>21</xdr:col>
      <xdr:colOff>163284</xdr:colOff>
      <xdr:row>2</xdr:row>
      <xdr:rowOff>68036</xdr:rowOff>
    </xdr:from>
    <xdr:to>
      <xdr:col>23</xdr:col>
      <xdr:colOff>54429</xdr:colOff>
      <xdr:row>2</xdr:row>
      <xdr:rowOff>1233187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B8FF2ED4-1AA7-49C3-8CC2-7A78D8546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3820" y="2068286"/>
          <a:ext cx="1251859" cy="11651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amazon.com/Distributor-MATOW-Portafilter-Adjustable-Professional/dp/B07ZT42HZF/ref=zg_bs_3242820011_6?_encoding=UTF8&amp;psc=1&amp;refRID=E46ANYBTC9HHXFF60H9C" TargetMode="External"/><Relationship Id="rId1" Type="http://schemas.openxmlformats.org/officeDocument/2006/relationships/hyperlink" Target="https://detail.1688.com/offer/626307006110.html?spm=a360q.8274423.0.0.49c84c9aI9zju2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313F4-8094-4123-96D5-94B0ADD48DFC}">
  <dimension ref="A1:S21"/>
  <sheetViews>
    <sheetView tabSelected="1" zoomScale="70" zoomScaleNormal="70" workbookViewId="0">
      <selection activeCell="T4" sqref="T4"/>
    </sheetView>
  </sheetViews>
  <sheetFormatPr defaultRowHeight="13.5" x14ac:dyDescent="0.15"/>
  <cols>
    <col min="1" max="1" width="24.125" customWidth="1"/>
    <col min="2" max="2" width="15.125" bestFit="1" customWidth="1"/>
    <col min="17" max="17" width="13.375" customWidth="1"/>
  </cols>
  <sheetData>
    <row r="1" spans="1:19" ht="57" x14ac:dyDescent="0.15">
      <c r="A1" s="1" t="s">
        <v>0</v>
      </c>
      <c r="B1" s="1" t="s">
        <v>9</v>
      </c>
      <c r="C1" s="2" t="s">
        <v>1</v>
      </c>
      <c r="D1" s="2" t="s">
        <v>2</v>
      </c>
      <c r="E1" s="8" t="s">
        <v>11</v>
      </c>
      <c r="F1" s="8" t="s">
        <v>12</v>
      </c>
      <c r="G1" s="8" t="s">
        <v>13</v>
      </c>
      <c r="H1" s="8" t="s">
        <v>14</v>
      </c>
      <c r="I1" s="1" t="s">
        <v>22</v>
      </c>
      <c r="J1" s="1" t="s">
        <v>16</v>
      </c>
      <c r="K1" s="1" t="s">
        <v>10</v>
      </c>
      <c r="L1" s="2" t="s">
        <v>3</v>
      </c>
      <c r="M1" s="4" t="s">
        <v>4</v>
      </c>
      <c r="N1" s="4" t="s">
        <v>5</v>
      </c>
      <c r="O1" s="2" t="s">
        <v>6</v>
      </c>
      <c r="P1" s="2" t="s">
        <v>7</v>
      </c>
      <c r="Q1" s="1" t="s">
        <v>8</v>
      </c>
    </row>
    <row r="2" spans="1:19" ht="100.5" customHeight="1" x14ac:dyDescent="0.15">
      <c r="A2" s="3"/>
      <c r="B2" s="6" t="s">
        <v>17</v>
      </c>
      <c r="C2" s="3">
        <v>39.99</v>
      </c>
      <c r="D2" s="3">
        <v>48.8</v>
      </c>
      <c r="E2" s="6" t="s">
        <v>15</v>
      </c>
      <c r="F2" s="3">
        <v>1</v>
      </c>
      <c r="G2" s="3">
        <v>0.15</v>
      </c>
      <c r="H2" s="3">
        <v>6.4</v>
      </c>
      <c r="I2" s="3">
        <v>3</v>
      </c>
      <c r="J2" s="3">
        <v>4.9000000000000004</v>
      </c>
      <c r="K2" s="3">
        <f>J2+G2*C2</f>
        <v>10.8985</v>
      </c>
      <c r="L2" s="3">
        <f t="shared" ref="L2" si="0">C2-K2</f>
        <v>29.091500000000003</v>
      </c>
      <c r="M2" s="3">
        <f>L2*H2-D2-I2</f>
        <v>134.38560000000001</v>
      </c>
      <c r="N2" s="5">
        <f t="shared" ref="N2" si="1">M2/(C2*H2)</f>
        <v>0.52507501875468865</v>
      </c>
      <c r="O2" s="9" t="s">
        <v>19</v>
      </c>
      <c r="P2" s="10" t="s">
        <v>18</v>
      </c>
      <c r="Q2" s="12" t="s">
        <v>20</v>
      </c>
    </row>
    <row r="3" spans="1:19" ht="100.5" customHeight="1" x14ac:dyDescent="0.15">
      <c r="A3" s="3"/>
      <c r="B3" s="6" t="s">
        <v>21</v>
      </c>
      <c r="C3" s="3">
        <v>34.99</v>
      </c>
      <c r="D3" s="3">
        <f>28.5+2.64*2</f>
        <v>33.78</v>
      </c>
      <c r="E3" s="6" t="s">
        <v>15</v>
      </c>
      <c r="F3" s="3">
        <v>1</v>
      </c>
      <c r="G3" s="3">
        <v>0.15</v>
      </c>
      <c r="H3" s="3">
        <v>6.4</v>
      </c>
      <c r="I3" s="3">
        <v>10</v>
      </c>
      <c r="J3" s="3">
        <v>5.8</v>
      </c>
      <c r="K3" s="3">
        <f>J3+G3*C3</f>
        <v>11.048500000000001</v>
      </c>
      <c r="L3" s="3">
        <f t="shared" ref="L3" si="2">C3-K3</f>
        <v>23.941500000000001</v>
      </c>
      <c r="M3" s="3">
        <f t="shared" ref="M3:M21" si="3">L3*H3-D3-I3</f>
        <v>109.44560000000001</v>
      </c>
      <c r="N3" s="5">
        <f t="shared" ref="N3" si="4">M3/(C3*H3)</f>
        <v>0.4887360674478422</v>
      </c>
      <c r="O3" s="9" t="s">
        <v>23</v>
      </c>
      <c r="P3" s="10" t="s">
        <v>27</v>
      </c>
      <c r="Q3" s="11" t="s">
        <v>26</v>
      </c>
      <c r="R3" s="7" t="s">
        <v>24</v>
      </c>
      <c r="S3" s="7" t="s">
        <v>25</v>
      </c>
    </row>
    <row r="4" spans="1:19" ht="100.5" customHeight="1" x14ac:dyDescent="0.15">
      <c r="A4" s="3"/>
      <c r="B4" s="6" t="s">
        <v>28</v>
      </c>
      <c r="C4" s="3">
        <v>22.99</v>
      </c>
      <c r="D4" s="3">
        <f>18*2</f>
        <v>36</v>
      </c>
      <c r="E4" s="6" t="s">
        <v>15</v>
      </c>
      <c r="F4" s="3">
        <v>1</v>
      </c>
      <c r="G4" s="3">
        <v>0.15</v>
      </c>
      <c r="H4" s="3">
        <v>6.4</v>
      </c>
      <c r="I4" s="3">
        <f>7*2</f>
        <v>14</v>
      </c>
      <c r="J4" s="3">
        <v>4</v>
      </c>
      <c r="K4" s="3">
        <f t="shared" ref="K4:K21" si="5">J4+G4*C4</f>
        <v>7.4484999999999992</v>
      </c>
      <c r="L4" s="3">
        <f t="shared" ref="L4:L21" si="6">C4-K4</f>
        <v>15.541499999999999</v>
      </c>
      <c r="M4" s="3">
        <f t="shared" si="3"/>
        <v>49.465599999999995</v>
      </c>
      <c r="N4" s="5">
        <f t="shared" ref="N4:N21" si="7">M4/(C4*H4)</f>
        <v>0.33618964767290122</v>
      </c>
      <c r="O4" s="9" t="s">
        <v>29</v>
      </c>
      <c r="P4" s="10" t="s">
        <v>30</v>
      </c>
      <c r="Q4" s="11" t="s">
        <v>31</v>
      </c>
      <c r="R4" s="7"/>
      <c r="S4" s="7"/>
    </row>
    <row r="5" spans="1:19" ht="100.5" customHeight="1" x14ac:dyDescent="0.15">
      <c r="A5" s="3"/>
      <c r="B5" s="6" t="s">
        <v>32</v>
      </c>
      <c r="C5" s="3">
        <v>12.99</v>
      </c>
      <c r="D5" s="3">
        <v>14.7</v>
      </c>
      <c r="E5" s="6" t="s">
        <v>15</v>
      </c>
      <c r="F5" s="3">
        <v>1</v>
      </c>
      <c r="G5" s="3">
        <v>0.15</v>
      </c>
      <c r="H5" s="3">
        <v>6.4</v>
      </c>
      <c r="I5" s="3">
        <v>4</v>
      </c>
      <c r="J5" s="3">
        <v>3.48</v>
      </c>
      <c r="K5" s="3">
        <f t="shared" si="5"/>
        <v>5.4284999999999997</v>
      </c>
      <c r="L5" s="3">
        <f t="shared" si="6"/>
        <v>7.5615000000000006</v>
      </c>
      <c r="M5" s="3">
        <f t="shared" si="3"/>
        <v>29.693600000000004</v>
      </c>
      <c r="N5" s="5">
        <f t="shared" si="7"/>
        <v>0.35716897613548881</v>
      </c>
      <c r="O5" s="9" t="s">
        <v>35</v>
      </c>
      <c r="P5" s="10" t="s">
        <v>36</v>
      </c>
      <c r="Q5" s="11" t="s">
        <v>33</v>
      </c>
      <c r="R5" s="7"/>
      <c r="S5" s="7"/>
    </row>
    <row r="6" spans="1:19" ht="100.5" customHeight="1" x14ac:dyDescent="0.15">
      <c r="A6" s="3"/>
      <c r="B6" s="6" t="s">
        <v>34</v>
      </c>
      <c r="C6" s="3">
        <v>17.989999999999998</v>
      </c>
      <c r="D6" s="3">
        <v>25</v>
      </c>
      <c r="E6" s="6" t="s">
        <v>15</v>
      </c>
      <c r="F6" s="3">
        <v>1</v>
      </c>
      <c r="G6" s="3">
        <v>0.15</v>
      </c>
      <c r="H6" s="3">
        <v>6.4</v>
      </c>
      <c r="I6" s="3">
        <v>2</v>
      </c>
      <c r="J6" s="3">
        <v>3.31</v>
      </c>
      <c r="K6" s="3">
        <f t="shared" si="5"/>
        <v>6.0084999999999997</v>
      </c>
      <c r="L6" s="3">
        <f t="shared" si="6"/>
        <v>11.981499999999999</v>
      </c>
      <c r="M6" s="3">
        <f t="shared" si="3"/>
        <v>49.681599999999989</v>
      </c>
      <c r="N6" s="5">
        <f t="shared" si="7"/>
        <v>0.43150361311839902</v>
      </c>
      <c r="O6" s="9" t="s">
        <v>37</v>
      </c>
      <c r="P6" s="10" t="s">
        <v>38</v>
      </c>
      <c r="Q6" s="11" t="s">
        <v>33</v>
      </c>
      <c r="R6" s="7"/>
      <c r="S6" s="7"/>
    </row>
    <row r="7" spans="1:19" ht="100.5" customHeight="1" x14ac:dyDescent="0.15">
      <c r="A7" s="3"/>
      <c r="B7" s="6"/>
      <c r="C7" s="3">
        <v>0</v>
      </c>
      <c r="D7" s="3">
        <v>0</v>
      </c>
      <c r="E7" s="6" t="s">
        <v>15</v>
      </c>
      <c r="F7" s="3">
        <v>1</v>
      </c>
      <c r="G7" s="3">
        <v>0.15</v>
      </c>
      <c r="H7" s="3">
        <v>6.4</v>
      </c>
      <c r="I7" s="3"/>
      <c r="J7" s="3">
        <v>4.9000000000000004</v>
      </c>
      <c r="K7" s="3">
        <f t="shared" si="5"/>
        <v>4.9000000000000004</v>
      </c>
      <c r="L7" s="3">
        <f t="shared" si="6"/>
        <v>-4.9000000000000004</v>
      </c>
      <c r="M7" s="3">
        <f t="shared" si="3"/>
        <v>-31.360000000000003</v>
      </c>
      <c r="N7" s="5" t="e">
        <f t="shared" si="7"/>
        <v>#DIV/0!</v>
      </c>
      <c r="O7" s="9"/>
      <c r="P7" s="10"/>
      <c r="Q7" s="11"/>
      <c r="R7" s="7"/>
      <c r="S7" s="7"/>
    </row>
    <row r="8" spans="1:19" x14ac:dyDescent="0.15">
      <c r="A8" s="3"/>
      <c r="B8" s="6"/>
      <c r="C8" s="3">
        <v>0</v>
      </c>
      <c r="D8" s="3">
        <v>0</v>
      </c>
      <c r="E8" s="6" t="s">
        <v>15</v>
      </c>
      <c r="F8" s="3">
        <v>1</v>
      </c>
      <c r="G8" s="3">
        <v>0.15</v>
      </c>
      <c r="H8" s="3">
        <v>6.4</v>
      </c>
      <c r="I8" s="3"/>
      <c r="J8" s="3">
        <v>4.9000000000000004</v>
      </c>
      <c r="K8" s="3">
        <f t="shared" si="5"/>
        <v>4.9000000000000004</v>
      </c>
      <c r="L8" s="3">
        <f t="shared" si="6"/>
        <v>-4.9000000000000004</v>
      </c>
      <c r="M8" s="3">
        <f t="shared" si="3"/>
        <v>-31.360000000000003</v>
      </c>
      <c r="N8" s="5" t="e">
        <f t="shared" si="7"/>
        <v>#DIV/0!</v>
      </c>
      <c r="O8" s="9"/>
      <c r="P8" s="10"/>
      <c r="Q8" s="12"/>
    </row>
    <row r="9" spans="1:19" x14ac:dyDescent="0.15">
      <c r="A9" s="3"/>
      <c r="B9" s="6"/>
      <c r="C9" s="3">
        <v>0</v>
      </c>
      <c r="D9" s="3">
        <v>0</v>
      </c>
      <c r="E9" s="6" t="s">
        <v>15</v>
      </c>
      <c r="F9" s="3">
        <v>1</v>
      </c>
      <c r="G9" s="3">
        <v>0.15</v>
      </c>
      <c r="H9" s="3">
        <v>6.4</v>
      </c>
      <c r="I9" s="3"/>
      <c r="J9" s="3">
        <v>4.9000000000000004</v>
      </c>
      <c r="K9" s="3">
        <f t="shared" si="5"/>
        <v>4.9000000000000004</v>
      </c>
      <c r="L9" s="3">
        <f t="shared" si="6"/>
        <v>-4.9000000000000004</v>
      </c>
      <c r="M9" s="3">
        <f t="shared" si="3"/>
        <v>-31.360000000000003</v>
      </c>
      <c r="N9" s="5" t="e">
        <f t="shared" si="7"/>
        <v>#DIV/0!</v>
      </c>
      <c r="O9" s="9"/>
      <c r="P9" s="10"/>
      <c r="Q9" s="12"/>
    </row>
    <row r="10" spans="1:19" x14ac:dyDescent="0.15">
      <c r="A10" s="3"/>
      <c r="B10" s="6"/>
      <c r="C10" s="3">
        <v>0</v>
      </c>
      <c r="D10" s="3">
        <v>0</v>
      </c>
      <c r="E10" s="6" t="s">
        <v>15</v>
      </c>
      <c r="F10" s="3">
        <v>1</v>
      </c>
      <c r="G10" s="3">
        <v>0.15</v>
      </c>
      <c r="H10" s="3">
        <v>6.4</v>
      </c>
      <c r="I10" s="3"/>
      <c r="J10" s="3">
        <v>4.9000000000000004</v>
      </c>
      <c r="K10" s="3">
        <f t="shared" si="5"/>
        <v>4.9000000000000004</v>
      </c>
      <c r="L10" s="3">
        <f t="shared" si="6"/>
        <v>-4.9000000000000004</v>
      </c>
      <c r="M10" s="3">
        <f t="shared" si="3"/>
        <v>-31.360000000000003</v>
      </c>
      <c r="N10" s="5" t="e">
        <f t="shared" si="7"/>
        <v>#DIV/0!</v>
      </c>
      <c r="O10" s="9"/>
      <c r="P10" s="10"/>
      <c r="Q10" s="12"/>
    </row>
    <row r="11" spans="1:19" x14ac:dyDescent="0.15">
      <c r="A11" s="3"/>
      <c r="B11" s="6"/>
      <c r="C11" s="3">
        <v>0</v>
      </c>
      <c r="D11" s="3">
        <v>0</v>
      </c>
      <c r="E11" s="6" t="s">
        <v>15</v>
      </c>
      <c r="F11" s="3">
        <v>1</v>
      </c>
      <c r="G11" s="3">
        <v>0.15</v>
      </c>
      <c r="H11" s="3">
        <v>6.4</v>
      </c>
      <c r="I11" s="3"/>
      <c r="J11" s="3">
        <v>4.9000000000000004</v>
      </c>
      <c r="K11" s="3">
        <f t="shared" si="5"/>
        <v>4.9000000000000004</v>
      </c>
      <c r="L11" s="3">
        <f t="shared" si="6"/>
        <v>-4.9000000000000004</v>
      </c>
      <c r="M11" s="3">
        <f t="shared" si="3"/>
        <v>-31.360000000000003</v>
      </c>
      <c r="N11" s="5" t="e">
        <f t="shared" si="7"/>
        <v>#DIV/0!</v>
      </c>
      <c r="O11" s="9"/>
      <c r="P11" s="10"/>
      <c r="Q11" s="12"/>
    </row>
    <row r="12" spans="1:19" x14ac:dyDescent="0.15">
      <c r="A12" s="3"/>
      <c r="B12" s="6"/>
      <c r="C12" s="3">
        <v>0</v>
      </c>
      <c r="D12" s="3">
        <v>0</v>
      </c>
      <c r="E12" s="6" t="s">
        <v>15</v>
      </c>
      <c r="F12" s="3">
        <v>1</v>
      </c>
      <c r="G12" s="3">
        <v>0.15</v>
      </c>
      <c r="H12" s="3">
        <v>6.4</v>
      </c>
      <c r="I12" s="3"/>
      <c r="J12" s="3">
        <v>4.9000000000000004</v>
      </c>
      <c r="K12" s="3">
        <f t="shared" si="5"/>
        <v>4.9000000000000004</v>
      </c>
      <c r="L12" s="3">
        <f t="shared" si="6"/>
        <v>-4.9000000000000004</v>
      </c>
      <c r="M12" s="3">
        <f t="shared" si="3"/>
        <v>-31.360000000000003</v>
      </c>
      <c r="N12" s="5" t="e">
        <f t="shared" si="7"/>
        <v>#DIV/0!</v>
      </c>
      <c r="O12" s="9"/>
      <c r="P12" s="10"/>
      <c r="Q12" s="12"/>
    </row>
    <row r="13" spans="1:19" x14ac:dyDescent="0.15">
      <c r="A13" s="3"/>
      <c r="B13" s="6"/>
      <c r="C13" s="3">
        <v>0</v>
      </c>
      <c r="D13" s="3">
        <v>0</v>
      </c>
      <c r="E13" s="6" t="s">
        <v>15</v>
      </c>
      <c r="F13" s="3">
        <v>1</v>
      </c>
      <c r="G13" s="3">
        <v>0.15</v>
      </c>
      <c r="H13" s="3">
        <v>6.4</v>
      </c>
      <c r="I13" s="3"/>
      <c r="J13" s="3">
        <v>4.9000000000000004</v>
      </c>
      <c r="K13" s="3">
        <f t="shared" si="5"/>
        <v>4.9000000000000004</v>
      </c>
      <c r="L13" s="3">
        <f t="shared" si="6"/>
        <v>-4.9000000000000004</v>
      </c>
      <c r="M13" s="3">
        <f t="shared" si="3"/>
        <v>-31.360000000000003</v>
      </c>
      <c r="N13" s="5" t="e">
        <f t="shared" si="7"/>
        <v>#DIV/0!</v>
      </c>
      <c r="O13" s="9"/>
      <c r="P13" s="10"/>
      <c r="Q13" s="12"/>
    </row>
    <row r="14" spans="1:19" x14ac:dyDescent="0.15">
      <c r="A14" s="3"/>
      <c r="B14" s="6"/>
      <c r="C14" s="3">
        <v>0</v>
      </c>
      <c r="D14" s="3">
        <v>0</v>
      </c>
      <c r="E14" s="6" t="s">
        <v>15</v>
      </c>
      <c r="F14" s="3">
        <v>1</v>
      </c>
      <c r="G14" s="3">
        <v>0.15</v>
      </c>
      <c r="H14" s="3">
        <v>6.4</v>
      </c>
      <c r="I14" s="3"/>
      <c r="J14" s="3">
        <v>4.9000000000000004</v>
      </c>
      <c r="K14" s="3">
        <f t="shared" si="5"/>
        <v>4.9000000000000004</v>
      </c>
      <c r="L14" s="3">
        <f t="shared" si="6"/>
        <v>-4.9000000000000004</v>
      </c>
      <c r="M14" s="3">
        <f t="shared" si="3"/>
        <v>-31.360000000000003</v>
      </c>
      <c r="N14" s="5" t="e">
        <f t="shared" si="7"/>
        <v>#DIV/0!</v>
      </c>
      <c r="O14" s="9"/>
      <c r="P14" s="10"/>
      <c r="Q14" s="12"/>
    </row>
    <row r="15" spans="1:19" x14ac:dyDescent="0.15">
      <c r="A15" s="3"/>
      <c r="B15" s="6"/>
      <c r="C15" s="3">
        <v>0</v>
      </c>
      <c r="D15" s="3">
        <v>0</v>
      </c>
      <c r="E15" s="6" t="s">
        <v>15</v>
      </c>
      <c r="F15" s="3">
        <v>1</v>
      </c>
      <c r="G15" s="3">
        <v>0.15</v>
      </c>
      <c r="H15" s="3">
        <v>6.4</v>
      </c>
      <c r="I15" s="3"/>
      <c r="J15" s="3">
        <v>4.9000000000000004</v>
      </c>
      <c r="K15" s="3">
        <f t="shared" si="5"/>
        <v>4.9000000000000004</v>
      </c>
      <c r="L15" s="3">
        <f t="shared" si="6"/>
        <v>-4.9000000000000004</v>
      </c>
      <c r="M15" s="3">
        <f t="shared" si="3"/>
        <v>-31.360000000000003</v>
      </c>
      <c r="N15" s="5" t="e">
        <f t="shared" si="7"/>
        <v>#DIV/0!</v>
      </c>
      <c r="O15" s="9"/>
      <c r="P15" s="10"/>
      <c r="Q15" s="12"/>
    </row>
    <row r="16" spans="1:19" x14ac:dyDescent="0.15">
      <c r="A16" s="3"/>
      <c r="B16" s="6"/>
      <c r="C16" s="3">
        <v>0</v>
      </c>
      <c r="D16" s="3">
        <v>0</v>
      </c>
      <c r="E16" s="6" t="s">
        <v>15</v>
      </c>
      <c r="F16" s="3">
        <v>1</v>
      </c>
      <c r="G16" s="3">
        <v>0.15</v>
      </c>
      <c r="H16" s="3">
        <v>6.4</v>
      </c>
      <c r="I16" s="3"/>
      <c r="J16" s="3">
        <v>4.9000000000000004</v>
      </c>
      <c r="K16" s="3">
        <f t="shared" si="5"/>
        <v>4.9000000000000004</v>
      </c>
      <c r="L16" s="3">
        <f t="shared" si="6"/>
        <v>-4.9000000000000004</v>
      </c>
      <c r="M16" s="3">
        <f t="shared" si="3"/>
        <v>-31.360000000000003</v>
      </c>
      <c r="N16" s="5" t="e">
        <f t="shared" si="7"/>
        <v>#DIV/0!</v>
      </c>
      <c r="O16" s="9"/>
      <c r="P16" s="10"/>
      <c r="Q16" s="12"/>
    </row>
    <row r="17" spans="1:17" x14ac:dyDescent="0.15">
      <c r="A17" s="3"/>
      <c r="B17" s="6"/>
      <c r="C17" s="3">
        <v>0</v>
      </c>
      <c r="D17" s="3">
        <v>0</v>
      </c>
      <c r="E17" s="6" t="s">
        <v>15</v>
      </c>
      <c r="F17" s="3">
        <v>1</v>
      </c>
      <c r="G17" s="3">
        <v>0.15</v>
      </c>
      <c r="H17" s="3">
        <v>6.4</v>
      </c>
      <c r="I17" s="3"/>
      <c r="J17" s="3">
        <v>4.9000000000000004</v>
      </c>
      <c r="K17" s="3">
        <f t="shared" si="5"/>
        <v>4.9000000000000004</v>
      </c>
      <c r="L17" s="3">
        <f t="shared" si="6"/>
        <v>-4.9000000000000004</v>
      </c>
      <c r="M17" s="3">
        <f t="shared" si="3"/>
        <v>-31.360000000000003</v>
      </c>
      <c r="N17" s="5" t="e">
        <f t="shared" si="7"/>
        <v>#DIV/0!</v>
      </c>
      <c r="O17" s="9"/>
      <c r="P17" s="10"/>
      <c r="Q17" s="12"/>
    </row>
    <row r="18" spans="1:17" x14ac:dyDescent="0.15">
      <c r="A18" s="3"/>
      <c r="B18" s="6"/>
      <c r="C18" s="3">
        <v>0</v>
      </c>
      <c r="D18" s="3">
        <v>0</v>
      </c>
      <c r="E18" s="6" t="s">
        <v>15</v>
      </c>
      <c r="F18" s="3">
        <v>1</v>
      </c>
      <c r="G18" s="3">
        <v>0.15</v>
      </c>
      <c r="H18" s="3">
        <v>6.4</v>
      </c>
      <c r="I18" s="3"/>
      <c r="J18" s="3">
        <v>4.9000000000000004</v>
      </c>
      <c r="K18" s="3">
        <f t="shared" si="5"/>
        <v>4.9000000000000004</v>
      </c>
      <c r="L18" s="3">
        <f t="shared" si="6"/>
        <v>-4.9000000000000004</v>
      </c>
      <c r="M18" s="3">
        <f t="shared" si="3"/>
        <v>-31.360000000000003</v>
      </c>
      <c r="N18" s="5" t="e">
        <f t="shared" si="7"/>
        <v>#DIV/0!</v>
      </c>
      <c r="O18" s="9"/>
      <c r="P18" s="10"/>
      <c r="Q18" s="12"/>
    </row>
    <row r="19" spans="1:17" x14ac:dyDescent="0.15">
      <c r="A19" s="3"/>
      <c r="B19" s="6"/>
      <c r="C19" s="3">
        <v>0</v>
      </c>
      <c r="D19" s="3">
        <v>0</v>
      </c>
      <c r="E19" s="6" t="s">
        <v>15</v>
      </c>
      <c r="F19" s="3">
        <v>1</v>
      </c>
      <c r="G19" s="3">
        <v>0.15</v>
      </c>
      <c r="H19" s="3">
        <v>6.4</v>
      </c>
      <c r="I19" s="3"/>
      <c r="J19" s="3">
        <v>4.9000000000000004</v>
      </c>
      <c r="K19" s="3">
        <f t="shared" si="5"/>
        <v>4.9000000000000004</v>
      </c>
      <c r="L19" s="3">
        <f t="shared" si="6"/>
        <v>-4.9000000000000004</v>
      </c>
      <c r="M19" s="3">
        <f t="shared" si="3"/>
        <v>-31.360000000000003</v>
      </c>
      <c r="N19" s="5" t="e">
        <f t="shared" si="7"/>
        <v>#DIV/0!</v>
      </c>
      <c r="O19" s="9"/>
      <c r="P19" s="10"/>
      <c r="Q19" s="12"/>
    </row>
    <row r="20" spans="1:17" x14ac:dyDescent="0.15">
      <c r="A20" s="3"/>
      <c r="B20" s="6"/>
      <c r="C20" s="3">
        <v>0</v>
      </c>
      <c r="D20" s="3">
        <v>0</v>
      </c>
      <c r="E20" s="6" t="s">
        <v>15</v>
      </c>
      <c r="F20" s="3">
        <v>1</v>
      </c>
      <c r="G20" s="3">
        <v>0.15</v>
      </c>
      <c r="H20" s="3">
        <v>6.4</v>
      </c>
      <c r="I20" s="3"/>
      <c r="J20" s="3">
        <v>4.9000000000000004</v>
      </c>
      <c r="K20" s="3">
        <f t="shared" si="5"/>
        <v>4.9000000000000004</v>
      </c>
      <c r="L20" s="3">
        <f t="shared" si="6"/>
        <v>-4.9000000000000004</v>
      </c>
      <c r="M20" s="3">
        <f t="shared" si="3"/>
        <v>-31.360000000000003</v>
      </c>
      <c r="N20" s="5" t="e">
        <f t="shared" si="7"/>
        <v>#DIV/0!</v>
      </c>
      <c r="O20" s="9"/>
      <c r="P20" s="10"/>
      <c r="Q20" s="12"/>
    </row>
    <row r="21" spans="1:17" x14ac:dyDescent="0.15">
      <c r="A21" s="3"/>
      <c r="B21" s="6"/>
      <c r="C21" s="3">
        <v>0</v>
      </c>
      <c r="D21" s="3">
        <v>0</v>
      </c>
      <c r="E21" s="6" t="s">
        <v>15</v>
      </c>
      <c r="F21" s="3">
        <v>1</v>
      </c>
      <c r="G21" s="3">
        <v>0.15</v>
      </c>
      <c r="H21" s="3">
        <v>6.4</v>
      </c>
      <c r="I21" s="3"/>
      <c r="J21" s="3">
        <v>4.9000000000000004</v>
      </c>
      <c r="K21" s="3">
        <f t="shared" si="5"/>
        <v>4.9000000000000004</v>
      </c>
      <c r="L21" s="3">
        <f t="shared" si="6"/>
        <v>-4.9000000000000004</v>
      </c>
      <c r="M21" s="3">
        <f t="shared" si="3"/>
        <v>-31.360000000000003</v>
      </c>
      <c r="N21" s="5" t="e">
        <f t="shared" si="7"/>
        <v>#DIV/0!</v>
      </c>
      <c r="O21" s="9"/>
      <c r="P21" s="10"/>
      <c r="Q21" s="12"/>
    </row>
  </sheetData>
  <phoneticPr fontId="7" type="noConversion"/>
  <conditionalFormatting sqref="M2:M21">
    <cfRule type="cellIs" dxfId="0" priority="5" operator="greaterThan">
      <formula>40</formula>
    </cfRule>
  </conditionalFormatting>
  <dataValidations disablePrompts="1" count="3">
    <dataValidation type="list" allowBlank="1" showInputMessage="1" showErrorMessage="1" sqref="G2:G21" xr:uid="{FA07CA87-6729-4A38-82F2-4DD2910EE203}">
      <formula1>"0.15,0.08"</formula1>
    </dataValidation>
    <dataValidation type="list" allowBlank="1" showInputMessage="1" showErrorMessage="1" sqref="E2:E21" xr:uid="{A7EC8AF1-C2CD-462B-96D3-2E1AC0FA131C}">
      <formula1>"小,大,超大"</formula1>
    </dataValidation>
    <dataValidation type="list" allowBlank="1" showInputMessage="1" showErrorMessage="1" sqref="F2:F21" xr:uid="{06ECE9C3-E8FA-45AB-BAD7-6C50A7033AF6}">
      <formula1>"1,2,3,4,5,6,7,8,9,10,11,12,13"</formula1>
    </dataValidation>
  </dataValidations>
  <hyperlinks>
    <hyperlink ref="P2" r:id="rId1" xr:uid="{71D8A438-3598-4567-8706-2805B7B4264D}"/>
    <hyperlink ref="O2" r:id="rId2" xr:uid="{50FE2767-4832-4CCA-889F-69A91261499B}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陈David</cp:lastModifiedBy>
  <dcterms:created xsi:type="dcterms:W3CDTF">2020-09-01T03:00:00Z</dcterms:created>
  <dcterms:modified xsi:type="dcterms:W3CDTF">2021-05-14T07:52:14Z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